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K\SITE INTERNET\"/>
    </mc:Choice>
  </mc:AlternateContent>
  <xr:revisionPtr revIDLastSave="0" documentId="8_{78074F3E-D074-413D-9820-95F815C98699}" xr6:coauthVersionLast="47" xr6:coauthVersionMax="47" xr10:uidLastSave="{00000000-0000-0000-0000-000000000000}"/>
  <bookViews>
    <workbookView xWindow="-120" yWindow="-120" windowWidth="29040" windowHeight="15720" xr2:uid="{A3DD3F3D-63FA-449A-8750-175D5A7291E9}"/>
  </bookViews>
  <sheets>
    <sheet name="P4.C5 IJSS (application2)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3" l="1"/>
  <c r="D30" i="3"/>
  <c r="G32" i="3" s="1"/>
  <c r="D42" i="3"/>
  <c r="C9" i="3"/>
  <c r="D43" i="3" l="1"/>
  <c r="F42" i="3"/>
  <c r="F43" i="3" s="1"/>
  <c r="E60" i="3" s="1"/>
  <c r="G31" i="3"/>
  <c r="D31" i="3" s="1"/>
  <c r="E55" i="3"/>
  <c r="D55" i="3"/>
  <c r="G35" i="3"/>
  <c r="G34" i="3"/>
  <c r="G33" i="3"/>
  <c r="G6" i="3"/>
  <c r="G5" i="3"/>
  <c r="G4" i="3"/>
  <c r="D60" i="3" l="1"/>
  <c r="D9" i="3"/>
  <c r="C49" i="3" s="1"/>
</calcChain>
</file>

<file path=xl/sharedStrings.xml><?xml version="1.0" encoding="utf-8"?>
<sst xmlns="http://schemas.openxmlformats.org/spreadsheetml/2006/main" count="64" uniqueCount="60">
  <si>
    <t>ETAPE 1 :</t>
  </si>
  <si>
    <t>ETAPE 2 :</t>
  </si>
  <si>
    <t>Méthode 1</t>
  </si>
  <si>
    <t>Méthode 2</t>
  </si>
  <si>
    <t>Méthode 3</t>
  </si>
  <si>
    <t>Nbr de jours de congé période de référence</t>
  </si>
  <si>
    <t>fixe</t>
  </si>
  <si>
    <t xml:space="preserve">Horaire réel </t>
  </si>
  <si>
    <t>JOURS REELS</t>
  </si>
  <si>
    <t>JOURS MOYENS</t>
  </si>
  <si>
    <t>saisie</t>
  </si>
  <si>
    <t>Heures réelles</t>
  </si>
  <si>
    <t>jours ouvrés</t>
  </si>
  <si>
    <t>calculé</t>
  </si>
  <si>
    <t>jours ouvrables</t>
  </si>
  <si>
    <t>heures réelles</t>
  </si>
  <si>
    <t xml:space="preserve">ETAPE 3 : </t>
  </si>
  <si>
    <t>Retenue sur salaire</t>
  </si>
  <si>
    <t xml:space="preserve">Méthode retenue : </t>
  </si>
  <si>
    <t>HR</t>
  </si>
  <si>
    <t>JObM</t>
  </si>
  <si>
    <t>JObR</t>
  </si>
  <si>
    <t>- retenue pour absence</t>
  </si>
  <si>
    <t>JOéM</t>
  </si>
  <si>
    <t>JOéR</t>
  </si>
  <si>
    <t xml:space="preserve">ETAPE 4 : </t>
  </si>
  <si>
    <t xml:space="preserve">Décompte des absences </t>
  </si>
  <si>
    <t xml:space="preserve">IJSS </t>
  </si>
  <si>
    <t>Employeur</t>
  </si>
  <si>
    <t>jours calendaires</t>
  </si>
  <si>
    <t>jours de carence</t>
  </si>
  <si>
    <t xml:space="preserve">ETAPE 5 : </t>
  </si>
  <si>
    <t xml:space="preserve">ETAPE 6 : </t>
  </si>
  <si>
    <t xml:space="preserve">Indemnités de l'employeur : </t>
  </si>
  <si>
    <t>pendant … jours</t>
  </si>
  <si>
    <t xml:space="preserve">pendants … jours supplémentaires </t>
  </si>
  <si>
    <t xml:space="preserve">Ancienneté : </t>
  </si>
  <si>
    <t>1 à 5</t>
  </si>
  <si>
    <t xml:space="preserve">complément : </t>
  </si>
  <si>
    <t>6 à 10</t>
  </si>
  <si>
    <t>11 à …</t>
  </si>
  <si>
    <t xml:space="preserve">Horaire réel d'absence (après 7j de carence calendaire de l'employé) </t>
  </si>
  <si>
    <t xml:space="preserve">Retenue sur salaire </t>
  </si>
  <si>
    <t xml:space="preserve">Salaire brut de référence et indemnité journalière de référence </t>
  </si>
  <si>
    <t>Salaires bruts de référence</t>
  </si>
  <si>
    <t xml:space="preserve">Août </t>
  </si>
  <si>
    <t xml:space="preserve">Total Salaires mensuels bruts de référence (Salaire de base + élt lié au travail effectif) </t>
  </si>
  <si>
    <t xml:space="preserve">SBR = </t>
  </si>
  <si>
    <t xml:space="preserve">SBR retenu = </t>
  </si>
  <si>
    <t xml:space="preserve">IJ de référence = </t>
  </si>
  <si>
    <t xml:space="preserve">SMIC horaire </t>
  </si>
  <si>
    <t>ans</t>
  </si>
  <si>
    <t xml:space="preserve">Septembre </t>
  </si>
  <si>
    <t>Juillet</t>
  </si>
  <si>
    <t xml:space="preserve">jours calendaires d'absence = </t>
  </si>
  <si>
    <t>jours calendaires de retenues de salaire =</t>
  </si>
  <si>
    <t>Total des IJSS versées par la sécurité sociale :</t>
  </si>
  <si>
    <t xml:space="preserve">Montant versé : </t>
  </si>
  <si>
    <t>1,4x SMIC Mensuel</t>
  </si>
  <si>
    <t>Salaire brut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</si>
</sst>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[$€-40C]_-;\-* #,##0.00\ [$€-40C]_-;_-* &quot;-&quot;??\ [$€-40C]_-;_-@_-"/>
    <numFmt numFmtId="165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i/>
      <sz val="8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4" fillId="2" borderId="0" xfId="0" applyFont="1" applyFill="1"/>
    <xf numFmtId="0" fontId="0" fillId="2" borderId="0" xfId="0" applyFill="1"/>
    <xf numFmtId="0" fontId="4" fillId="0" borderId="0" xfId="0" applyFont="1"/>
    <xf numFmtId="0" fontId="3" fillId="0" borderId="0" xfId="0" applyFont="1" applyAlignment="1">
      <alignment wrapText="1"/>
    </xf>
    <xf numFmtId="164" fontId="0" fillId="0" borderId="0" xfId="1" applyNumberFormat="1" applyFont="1"/>
    <xf numFmtId="17" fontId="0" fillId="2" borderId="0" xfId="0" quotePrefix="1" applyNumberFormat="1" applyFill="1"/>
    <xf numFmtId="0" fontId="5" fillId="4" borderId="0" xfId="0" applyFont="1" applyFill="1"/>
    <xf numFmtId="0" fontId="0" fillId="5" borderId="2" xfId="0" applyFill="1" applyBorder="1"/>
    <xf numFmtId="0" fontId="5" fillId="4" borderId="0" xfId="0" applyFont="1" applyFill="1" applyAlignment="1">
      <alignment horizontal="center"/>
    </xf>
    <xf numFmtId="0" fontId="0" fillId="0" borderId="2" xfId="0" applyBorder="1"/>
    <xf numFmtId="0" fontId="0" fillId="0" borderId="5" xfId="0" applyBorder="1"/>
    <xf numFmtId="0" fontId="5" fillId="4" borderId="4" xfId="0" applyFont="1" applyFill="1" applyBorder="1"/>
    <xf numFmtId="0" fontId="5" fillId="4" borderId="5" xfId="0" applyFont="1" applyFill="1" applyBorder="1"/>
    <xf numFmtId="0" fontId="5" fillId="4" borderId="4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/>
    </xf>
    <xf numFmtId="0" fontId="2" fillId="0" borderId="2" xfId="0" applyFont="1" applyBorder="1"/>
    <xf numFmtId="0" fontId="0" fillId="0" borderId="7" xfId="0" applyBorder="1"/>
    <xf numFmtId="0" fontId="0" fillId="0" borderId="8" xfId="0" applyBorder="1"/>
    <xf numFmtId="0" fontId="5" fillId="4" borderId="7" xfId="0" applyFont="1" applyFill="1" applyBorder="1"/>
    <xf numFmtId="0" fontId="5" fillId="4" borderId="8" xfId="0" applyFont="1" applyFill="1" applyBorder="1"/>
    <xf numFmtId="0" fontId="5" fillId="4" borderId="7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/>
    </xf>
    <xf numFmtId="0" fontId="7" fillId="0" borderId="0" xfId="0" applyFont="1"/>
    <xf numFmtId="0" fontId="2" fillId="0" borderId="0" xfId="0" applyFont="1"/>
    <xf numFmtId="0" fontId="3" fillId="0" borderId="0" xfId="0" applyFont="1"/>
    <xf numFmtId="0" fontId="3" fillId="2" borderId="0" xfId="0" applyFont="1" applyFill="1"/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164" fontId="2" fillId="0" borderId="6" xfId="0" applyNumberFormat="1" applyFont="1" applyBorder="1" applyAlignment="1">
      <alignment horizontal="right"/>
    </xf>
    <xf numFmtId="0" fontId="5" fillId="4" borderId="6" xfId="0" applyFont="1" applyFill="1" applyBorder="1" applyAlignment="1">
      <alignment horizontal="right"/>
    </xf>
    <xf numFmtId="164" fontId="5" fillId="4" borderId="6" xfId="0" applyNumberFormat="1" applyFont="1" applyFill="1" applyBorder="1" applyAlignment="1">
      <alignment horizontal="right"/>
    </xf>
    <xf numFmtId="0" fontId="7" fillId="0" borderId="0" xfId="0" quotePrefix="1" applyFont="1"/>
    <xf numFmtId="164" fontId="5" fillId="4" borderId="3" xfId="0" applyNumberFormat="1" applyFont="1" applyFill="1" applyBorder="1" applyAlignment="1">
      <alignment horizontal="right"/>
    </xf>
    <xf numFmtId="0" fontId="7" fillId="2" borderId="0" xfId="0" applyFont="1" applyFill="1"/>
    <xf numFmtId="0" fontId="0" fillId="0" borderId="0" xfId="0" applyAlignment="1">
      <alignment horizontal="center" vertical="center"/>
    </xf>
    <xf numFmtId="16" fontId="2" fillId="0" borderId="0" xfId="0" applyNumberFormat="1" applyFont="1"/>
    <xf numFmtId="16" fontId="2" fillId="0" borderId="10" xfId="0" applyNumberFormat="1" applyFont="1" applyBorder="1"/>
    <xf numFmtId="0" fontId="0" fillId="0" borderId="10" xfId="0" applyBorder="1"/>
    <xf numFmtId="0" fontId="0" fillId="0" borderId="0" xfId="0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center"/>
    </xf>
    <xf numFmtId="164" fontId="0" fillId="2" borderId="0" xfId="0" applyNumberFormat="1" applyFill="1"/>
    <xf numFmtId="164" fontId="0" fillId="0" borderId="0" xfId="0" applyNumberFormat="1"/>
    <xf numFmtId="9" fontId="0" fillId="0" borderId="2" xfId="0" applyNumberFormat="1" applyBorder="1"/>
    <xf numFmtId="10" fontId="0" fillId="0" borderId="2" xfId="0" applyNumberFormat="1" applyBorder="1"/>
    <xf numFmtId="9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right"/>
    </xf>
    <xf numFmtId="0" fontId="5" fillId="4" borderId="8" xfId="0" applyFont="1" applyFill="1" applyBorder="1" applyAlignment="1">
      <alignment horizontal="right"/>
    </xf>
    <xf numFmtId="43" fontId="0" fillId="0" borderId="0" xfId="1" applyFont="1" applyFill="1"/>
    <xf numFmtId="44" fontId="0" fillId="0" borderId="0" xfId="2" applyFont="1"/>
    <xf numFmtId="0" fontId="2" fillId="0" borderId="4" xfId="0" applyFont="1" applyBorder="1"/>
    <xf numFmtId="164" fontId="0" fillId="0" borderId="0" xfId="1" applyNumberFormat="1" applyFont="1" applyFill="1"/>
    <xf numFmtId="0" fontId="8" fillId="4" borderId="4" xfId="0" applyFont="1" applyFill="1" applyBorder="1"/>
    <xf numFmtId="0" fontId="8" fillId="4" borderId="7" xfId="0" applyFont="1" applyFill="1" applyBorder="1"/>
    <xf numFmtId="0" fontId="0" fillId="7" borderId="0" xfId="0" applyFill="1" applyAlignment="1">
      <alignment horizontal="left"/>
    </xf>
    <xf numFmtId="164" fontId="0" fillId="8" borderId="0" xfId="1" applyNumberFormat="1" applyFont="1" applyFill="1"/>
    <xf numFmtId="165" fontId="0" fillId="8" borderId="0" xfId="0" applyNumberFormat="1" applyFill="1"/>
    <xf numFmtId="0" fontId="0" fillId="8" borderId="0" xfId="0" applyFill="1"/>
    <xf numFmtId="43" fontId="0" fillId="8" borderId="0" xfId="1" applyFont="1" applyFill="1"/>
    <xf numFmtId="164" fontId="1" fillId="8" borderId="0" xfId="1" applyNumberFormat="1" applyFont="1" applyFill="1"/>
    <xf numFmtId="164" fontId="0" fillId="8" borderId="0" xfId="0" applyNumberFormat="1" applyFill="1"/>
    <xf numFmtId="164" fontId="0" fillId="7" borderId="0" xfId="0" applyNumberFormat="1" applyFill="1"/>
    <xf numFmtId="0" fontId="5" fillId="4" borderId="10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17" fontId="5" fillId="4" borderId="0" xfId="0" quotePrefix="1" applyNumberFormat="1" applyFont="1" applyFill="1" applyAlignment="1">
      <alignment horizontal="center"/>
    </xf>
    <xf numFmtId="0" fontId="6" fillId="4" borderId="1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0" fontId="5" fillId="4" borderId="0" xfId="0" applyFont="1" applyFill="1" applyAlignment="1">
      <alignment horizontal="center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291547</xdr:colOff>
      <xdr:row>16</xdr:row>
      <xdr:rowOff>146188</xdr:rowOff>
    </xdr:from>
    <xdr:to>
      <xdr:col>12</xdr:col>
      <xdr:colOff>245738</xdr:colOff>
      <xdr:row>22</xdr:row>
      <xdr:rowOff>22236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DAF4293-8F8A-4F0A-9F03-2734815EC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83447" y="3765688"/>
          <a:ext cx="3868966" cy="10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5DBA3-6423-4603-BD4C-B9A520B296F2}">
  <dimension ref="A2:N65"/>
  <sheetViews>
    <sheetView showGridLines="0" tabSelected="1" topLeftCell="A52" zoomScaleNormal="100" workbookViewId="0">
      <selection activeCell="C70" sqref="C70"/>
    </sheetView>
  </sheetViews>
  <sheetFormatPr baseColWidth="10" defaultRowHeight="15" x14ac:dyDescent="0.25"/>
  <cols>
    <col min="1" max="1" width="15.28515625" style="3" customWidth="1"/>
    <col min="2" max="2" width="31.85546875" customWidth="1"/>
    <col min="3" max="3" width="14.140625" customWidth="1"/>
    <col min="4" max="4" width="16.85546875" customWidth="1"/>
    <col min="5" max="5" width="37.140625" customWidth="1"/>
    <col min="6" max="8" width="20.140625" customWidth="1"/>
    <col min="9" max="9" width="21.85546875" customWidth="1"/>
    <col min="10" max="10" width="14" customWidth="1"/>
  </cols>
  <sheetData>
    <row r="2" spans="1:14" x14ac:dyDescent="0.25">
      <c r="A2" s="1" t="s">
        <v>0</v>
      </c>
      <c r="B2" s="26" t="s">
        <v>43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30" x14ac:dyDescent="0.25">
      <c r="C3" s="48" t="s">
        <v>44</v>
      </c>
      <c r="D3" t="s">
        <v>58</v>
      </c>
      <c r="F3" t="s">
        <v>50</v>
      </c>
    </row>
    <row r="4" spans="1:14" x14ac:dyDescent="0.25">
      <c r="B4" t="s">
        <v>53</v>
      </c>
      <c r="C4">
        <v>3525.74</v>
      </c>
      <c r="D4" s="60"/>
      <c r="E4">
        <v>1.4</v>
      </c>
      <c r="F4" s="61"/>
      <c r="G4" s="52">
        <f>35*52/12</f>
        <v>151.66666666666666</v>
      </c>
    </row>
    <row r="5" spans="1:14" x14ac:dyDescent="0.25">
      <c r="B5" t="s">
        <v>45</v>
      </c>
      <c r="C5">
        <v>3525.74</v>
      </c>
      <c r="D5" s="60"/>
      <c r="E5">
        <v>1.4</v>
      </c>
      <c r="F5" s="62"/>
      <c r="G5" s="52">
        <f>35*52/12</f>
        <v>151.66666666666666</v>
      </c>
    </row>
    <row r="6" spans="1:14" x14ac:dyDescent="0.25">
      <c r="B6" t="s">
        <v>52</v>
      </c>
      <c r="C6" s="38">
        <v>3525.74</v>
      </c>
      <c r="D6" s="60"/>
      <c r="E6">
        <v>1.4</v>
      </c>
      <c r="F6" s="61"/>
      <c r="G6" s="52">
        <f>35*52/12</f>
        <v>151.66666666666666</v>
      </c>
    </row>
    <row r="7" spans="1:14" ht="45" x14ac:dyDescent="0.25">
      <c r="B7" s="4" t="s">
        <v>46</v>
      </c>
      <c r="C7" s="59"/>
      <c r="D7" s="59"/>
    </row>
    <row r="8" spans="1:14" x14ac:dyDescent="0.25">
      <c r="B8" s="4"/>
      <c r="C8" s="5"/>
      <c r="E8" s="43"/>
    </row>
    <row r="9" spans="1:14" x14ac:dyDescent="0.25">
      <c r="B9" t="s">
        <v>47</v>
      </c>
      <c r="C9" s="55">
        <f>C7/91.25</f>
        <v>0</v>
      </c>
      <c r="D9" s="53">
        <f>D7/91.25</f>
        <v>0</v>
      </c>
    </row>
    <row r="10" spans="1:14" x14ac:dyDescent="0.25">
      <c r="B10" t="s">
        <v>48</v>
      </c>
      <c r="C10" s="63"/>
      <c r="D10" s="53"/>
    </row>
    <row r="11" spans="1:14" x14ac:dyDescent="0.25">
      <c r="B11" t="s">
        <v>49</v>
      </c>
      <c r="C11" s="63"/>
      <c r="D11" s="53"/>
    </row>
    <row r="13" spans="1:14" x14ac:dyDescent="0.25">
      <c r="A13" s="1" t="s">
        <v>1</v>
      </c>
      <c r="B13" s="2"/>
      <c r="C13" s="2"/>
      <c r="D13" s="6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x14ac:dyDescent="0.25">
      <c r="B14" s="70" t="s">
        <v>2</v>
      </c>
      <c r="C14" s="70"/>
      <c r="D14" s="71" t="s">
        <v>3</v>
      </c>
      <c r="E14" s="71"/>
      <c r="F14" s="7" t="s">
        <v>4</v>
      </c>
      <c r="G14" s="7"/>
      <c r="H14" s="72" t="s">
        <v>5</v>
      </c>
      <c r="J14" s="8" t="s">
        <v>6</v>
      </c>
    </row>
    <row r="15" spans="1:14" x14ac:dyDescent="0.25">
      <c r="B15" s="70" t="s">
        <v>7</v>
      </c>
      <c r="C15" s="70"/>
      <c r="D15" s="74" t="s">
        <v>8</v>
      </c>
      <c r="E15" s="74"/>
      <c r="F15" s="9" t="s">
        <v>9</v>
      </c>
      <c r="G15" s="9"/>
      <c r="H15" s="73"/>
      <c r="J15" s="10" t="s">
        <v>10</v>
      </c>
    </row>
    <row r="16" spans="1:14" x14ac:dyDescent="0.25">
      <c r="B16" s="54">
        <f>7*23</f>
        <v>161</v>
      </c>
      <c r="C16" s="11" t="s">
        <v>11</v>
      </c>
      <c r="D16" s="12">
        <v>22</v>
      </c>
      <c r="E16" s="13" t="s">
        <v>12</v>
      </c>
      <c r="F16" s="14">
        <v>22</v>
      </c>
      <c r="G16" s="49"/>
      <c r="H16" s="15">
        <v>25</v>
      </c>
      <c r="J16" s="16" t="s">
        <v>13</v>
      </c>
    </row>
    <row r="17" spans="1:8" x14ac:dyDescent="0.25">
      <c r="B17" s="17"/>
      <c r="C17" s="18"/>
      <c r="D17" s="19">
        <v>27</v>
      </c>
      <c r="E17" s="20" t="s">
        <v>14</v>
      </c>
      <c r="F17" s="21">
        <v>26</v>
      </c>
      <c r="G17" s="21"/>
      <c r="H17" s="22">
        <v>30</v>
      </c>
    </row>
    <row r="18" spans="1:8" x14ac:dyDescent="0.25">
      <c r="D18" s="7"/>
      <c r="E18" s="7"/>
      <c r="F18" s="7"/>
      <c r="G18" s="7"/>
      <c r="H18" s="7"/>
    </row>
    <row r="19" spans="1:8" x14ac:dyDescent="0.25">
      <c r="B19" s="23"/>
      <c r="C19" s="24"/>
      <c r="D19" s="7"/>
      <c r="E19" s="7"/>
      <c r="F19" s="7"/>
      <c r="G19" s="7"/>
      <c r="H19" s="7"/>
    </row>
    <row r="20" spans="1:8" x14ac:dyDescent="0.25">
      <c r="B20" s="54">
        <v>35</v>
      </c>
      <c r="C20" s="11" t="s">
        <v>15</v>
      </c>
      <c r="D20" s="56">
        <v>5</v>
      </c>
      <c r="E20" s="68" t="s">
        <v>12</v>
      </c>
      <c r="F20" s="69"/>
      <c r="G20" s="9"/>
      <c r="H20" s="7"/>
    </row>
    <row r="21" spans="1:8" x14ac:dyDescent="0.25">
      <c r="B21" s="17"/>
      <c r="C21" s="18"/>
      <c r="D21" s="57">
        <v>6</v>
      </c>
      <c r="E21" s="66" t="s">
        <v>14</v>
      </c>
      <c r="F21" s="67"/>
      <c r="G21" s="9"/>
      <c r="H21" s="7"/>
    </row>
    <row r="24" spans="1:8" x14ac:dyDescent="0.25">
      <c r="B24" s="25"/>
    </row>
    <row r="25" spans="1:8" x14ac:dyDescent="0.25">
      <c r="B25" s="25"/>
    </row>
    <row r="26" spans="1:8" x14ac:dyDescent="0.25">
      <c r="A26" s="1" t="s">
        <v>16</v>
      </c>
      <c r="B26" s="26" t="s">
        <v>42</v>
      </c>
      <c r="C26" s="2"/>
      <c r="D26" s="2"/>
      <c r="E26" s="2"/>
    </row>
    <row r="27" spans="1:8" x14ac:dyDescent="0.25">
      <c r="B27" s="23"/>
      <c r="C27" s="23"/>
      <c r="D27" s="23"/>
      <c r="E27" s="23"/>
    </row>
    <row r="28" spans="1:8" x14ac:dyDescent="0.25">
      <c r="B28" s="23" t="s">
        <v>18</v>
      </c>
      <c r="C28" s="23"/>
      <c r="D28" s="24" t="s">
        <v>19</v>
      </c>
      <c r="E28" s="23"/>
    </row>
    <row r="29" spans="1:8" x14ac:dyDescent="0.25">
      <c r="B29" s="23"/>
      <c r="C29" s="23"/>
      <c r="D29" s="23"/>
      <c r="E29" s="23"/>
    </row>
    <row r="30" spans="1:8" x14ac:dyDescent="0.25">
      <c r="B30" s="23" t="s">
        <v>59</v>
      </c>
      <c r="C30" s="23"/>
      <c r="D30" s="43">
        <f>C6</f>
        <v>3525.74</v>
      </c>
      <c r="E30" s="23"/>
      <c r="F30" s="23"/>
      <c r="G30" s="27" t="s">
        <v>17</v>
      </c>
    </row>
    <row r="31" spans="1:8" ht="16.5" customHeight="1" x14ac:dyDescent="0.25">
      <c r="B31" s="32" t="s">
        <v>22</v>
      </c>
      <c r="C31" s="23"/>
      <c r="D31" s="43">
        <f>-VLOOKUP(D28,F31:G35,2)</f>
        <v>-766.46521739130435</v>
      </c>
      <c r="E31" s="23"/>
      <c r="F31" s="28" t="s">
        <v>19</v>
      </c>
      <c r="G31" s="29">
        <f>D30*B20/B16</f>
        <v>766.46521739130435</v>
      </c>
    </row>
    <row r="32" spans="1:8" x14ac:dyDescent="0.25">
      <c r="B32" s="25"/>
      <c r="E32" s="23"/>
      <c r="F32" s="30" t="s">
        <v>20</v>
      </c>
      <c r="G32" s="31">
        <f>D30*D21/F17</f>
        <v>813.63230769230768</v>
      </c>
    </row>
    <row r="33" spans="1:13" x14ac:dyDescent="0.25">
      <c r="E33" s="23"/>
      <c r="F33" s="50" t="s">
        <v>21</v>
      </c>
      <c r="G33" s="31">
        <f>D30*D21/D17</f>
        <v>783.49777777777774</v>
      </c>
    </row>
    <row r="34" spans="1:13" s="23" customFormat="1" x14ac:dyDescent="0.25">
      <c r="F34" s="50" t="s">
        <v>23</v>
      </c>
      <c r="G34" s="31">
        <f>D30*D20/F16</f>
        <v>801.30454545454529</v>
      </c>
    </row>
    <row r="35" spans="1:13" s="23" customFormat="1" x14ac:dyDescent="0.25">
      <c r="F35" s="51" t="s">
        <v>24</v>
      </c>
      <c r="G35" s="33">
        <f>D30*D20/D16</f>
        <v>801.30454545454529</v>
      </c>
    </row>
    <row r="36" spans="1:13" x14ac:dyDescent="0.25">
      <c r="B36" s="23"/>
      <c r="C36" s="23"/>
      <c r="D36" s="23"/>
      <c r="F36" s="23"/>
      <c r="G36" s="23"/>
    </row>
    <row r="37" spans="1:13" x14ac:dyDescent="0.25">
      <c r="A37" s="1" t="s">
        <v>25</v>
      </c>
      <c r="B37" s="26" t="s">
        <v>26</v>
      </c>
      <c r="C37" s="34"/>
      <c r="D37" s="34"/>
      <c r="E37" s="2"/>
      <c r="F37" s="2"/>
      <c r="G37" s="2"/>
      <c r="H37" s="2"/>
      <c r="I37" s="2"/>
      <c r="J37" s="2"/>
      <c r="K37" s="2"/>
      <c r="L37" s="2"/>
      <c r="M37" s="2"/>
    </row>
    <row r="38" spans="1:13" x14ac:dyDescent="0.25">
      <c r="D38" s="35" t="s">
        <v>27</v>
      </c>
      <c r="E38" s="35"/>
      <c r="F38" s="35" t="s">
        <v>28</v>
      </c>
      <c r="G38" s="35"/>
    </row>
    <row r="39" spans="1:13" x14ac:dyDescent="0.25">
      <c r="C39" s="36">
        <v>45939</v>
      </c>
    </row>
    <row r="40" spans="1:13" x14ac:dyDescent="0.25">
      <c r="C40" s="37">
        <v>45945</v>
      </c>
    </row>
    <row r="41" spans="1:13" x14ac:dyDescent="0.25">
      <c r="B41" t="s">
        <v>54</v>
      </c>
      <c r="C41" s="61"/>
      <c r="D41" t="s">
        <v>29</v>
      </c>
    </row>
    <row r="42" spans="1:13" x14ac:dyDescent="0.25">
      <c r="D42" s="38">
        <f>IF(C41&gt;=3,3,C41)</f>
        <v>0</v>
      </c>
      <c r="E42" s="39" t="s">
        <v>30</v>
      </c>
      <c r="F42" s="38">
        <f>IF(C41&gt;=7,7,C41)</f>
        <v>0</v>
      </c>
    </row>
    <row r="43" spans="1:13" x14ac:dyDescent="0.25">
      <c r="B43" s="58" t="s">
        <v>55</v>
      </c>
      <c r="D43" s="40">
        <f>C41-D42</f>
        <v>0</v>
      </c>
      <c r="E43" s="41"/>
      <c r="F43" s="40">
        <f>C41-F42</f>
        <v>0</v>
      </c>
      <c r="G43" s="40"/>
    </row>
    <row r="47" spans="1:13" x14ac:dyDescent="0.25">
      <c r="A47" s="1" t="s">
        <v>31</v>
      </c>
      <c r="B47" s="26" t="s">
        <v>56</v>
      </c>
      <c r="C47" s="42"/>
      <c r="D47" s="2"/>
      <c r="E47" s="2"/>
      <c r="F47" s="2"/>
      <c r="G47" s="2"/>
      <c r="H47" s="2"/>
      <c r="I47" s="2"/>
      <c r="J47" s="2"/>
      <c r="K47" s="2"/>
      <c r="L47" s="2"/>
      <c r="M47" s="2"/>
    </row>
    <row r="49" spans="1:13" x14ac:dyDescent="0.25">
      <c r="B49" t="s">
        <v>57</v>
      </c>
      <c r="C49" s="43">
        <f>C11*D43</f>
        <v>0</v>
      </c>
    </row>
    <row r="53" spans="1:13" x14ac:dyDescent="0.25">
      <c r="A53" s="1" t="s">
        <v>32</v>
      </c>
      <c r="B53" s="2" t="s">
        <v>33</v>
      </c>
      <c r="C53" s="2"/>
      <c r="D53" s="2"/>
      <c r="E53" s="2"/>
      <c r="F53" s="2"/>
      <c r="G53" s="2"/>
      <c r="H53" s="2"/>
      <c r="I53" s="2"/>
      <c r="J53" s="2"/>
    </row>
    <row r="54" spans="1:13" x14ac:dyDescent="0.25">
      <c r="D54" t="s">
        <v>34</v>
      </c>
      <c r="E54" t="s">
        <v>35</v>
      </c>
    </row>
    <row r="55" spans="1:13" x14ac:dyDescent="0.25">
      <c r="B55" t="s">
        <v>36</v>
      </c>
      <c r="C55" s="10" t="s">
        <v>39</v>
      </c>
      <c r="D55" s="39">
        <f>VLOOKUP($C55,$K56:$M58,2)</f>
        <v>40</v>
      </c>
      <c r="E55" s="39">
        <f>VLOOKUP($C55,$K56:$M58,2)</f>
        <v>40</v>
      </c>
      <c r="K55" t="s">
        <v>51</v>
      </c>
      <c r="L55" s="44">
        <v>0.9</v>
      </c>
      <c r="M55" s="45">
        <v>0.66669999999999996</v>
      </c>
    </row>
    <row r="56" spans="1:13" x14ac:dyDescent="0.25">
      <c r="B56" t="s">
        <v>38</v>
      </c>
      <c r="C56" s="43"/>
      <c r="K56" s="10" t="s">
        <v>37</v>
      </c>
      <c r="L56" s="10">
        <v>30</v>
      </c>
      <c r="M56" s="10">
        <v>30</v>
      </c>
    </row>
    <row r="57" spans="1:13" x14ac:dyDescent="0.25">
      <c r="C57" s="43"/>
      <c r="K57" s="10" t="s">
        <v>39</v>
      </c>
      <c r="L57" s="10">
        <v>40</v>
      </c>
      <c r="M57" s="10">
        <v>40</v>
      </c>
    </row>
    <row r="58" spans="1:13" x14ac:dyDescent="0.25">
      <c r="D58" s="46">
        <v>0.9</v>
      </c>
      <c r="E58" s="47">
        <v>0.66669999999999996</v>
      </c>
      <c r="K58" s="10" t="s">
        <v>40</v>
      </c>
      <c r="L58" s="10">
        <v>50</v>
      </c>
      <c r="M58" s="10">
        <v>50</v>
      </c>
    </row>
    <row r="59" spans="1:13" ht="45" x14ac:dyDescent="0.25">
      <c r="B59" s="48" t="s">
        <v>41</v>
      </c>
      <c r="D59" s="43"/>
      <c r="K59" s="10"/>
      <c r="L59" s="10"/>
      <c r="M59" s="10"/>
    </row>
    <row r="60" spans="1:13" x14ac:dyDescent="0.25">
      <c r="D60" s="64">
        <f>D58*C9*MIN(F43,40)</f>
        <v>0</v>
      </c>
      <c r="E60" s="65">
        <f>IF(F43&lt;=40,0,E58*C9*MIN(F43-40,40))</f>
        <v>0</v>
      </c>
      <c r="K60" s="10"/>
      <c r="L60" s="10"/>
      <c r="M60" s="10"/>
    </row>
    <row r="61" spans="1:13" x14ac:dyDescent="0.25">
      <c r="K61" s="10"/>
      <c r="L61" s="10"/>
      <c r="M61" s="10"/>
    </row>
    <row r="62" spans="1:13" x14ac:dyDescent="0.25">
      <c r="K62" s="10"/>
      <c r="L62" s="10"/>
      <c r="M62" s="10"/>
    </row>
    <row r="64" spans="1:13" x14ac:dyDescent="0.25">
      <c r="D64" s="43"/>
    </row>
    <row r="65" spans="4:5" x14ac:dyDescent="0.25">
      <c r="D65" s="43"/>
      <c r="E65" s="43"/>
    </row>
  </sheetData>
  <mergeCells count="7">
    <mergeCell ref="E21:F21"/>
    <mergeCell ref="E20:F20"/>
    <mergeCell ref="B14:C14"/>
    <mergeCell ref="D14:E14"/>
    <mergeCell ref="H14:H15"/>
    <mergeCell ref="B15:C15"/>
    <mergeCell ref="D15:E15"/>
  </mergeCells>
  <dataValidations count="2">
    <dataValidation type="list" allowBlank="1" showInputMessage="1" showErrorMessage="1" sqref="D28" xr:uid="{30BCA366-513B-43FF-86DC-B291B14E99A3}">
      <formula1>$F$31:$F$35</formula1>
    </dataValidation>
    <dataValidation type="list" allowBlank="1" showInputMessage="1" showErrorMessage="1" sqref="C55" xr:uid="{ABCA4788-7E10-411D-B855-FFDA224FB4B2}">
      <formula1>$K$56:$K$58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P4.C5 IJSS (application2)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kopp</dc:creator>
  <cp:lastModifiedBy>KOPP LAURENT</cp:lastModifiedBy>
  <dcterms:created xsi:type="dcterms:W3CDTF">2023-12-15T17:13:31Z</dcterms:created>
  <dcterms:modified xsi:type="dcterms:W3CDTF">2025-11-16T15:09:48Z</dcterms:modified>
</cp:coreProperties>
</file>